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ma4720\Desktop\"/>
    </mc:Choice>
  </mc:AlternateContent>
  <workbookProtection lockStructure="1"/>
  <bookViews>
    <workbookView xWindow="0" yWindow="0" windowWidth="19200" windowHeight="7340"/>
  </bookViews>
  <sheets>
    <sheet name="Privé" sheetId="1" r:id="rId1"/>
    <sheet name="Public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J16" i="3" l="1"/>
  <c r="G13" i="3"/>
  <c r="J13" i="3" s="1"/>
  <c r="I10" i="3"/>
  <c r="J10" i="3" s="1"/>
  <c r="I19" i="1"/>
  <c r="H16" i="1"/>
  <c r="H11" i="1"/>
  <c r="G22" i="1"/>
  <c r="D16" i="1"/>
  <c r="J19" i="3" l="1"/>
  <c r="J20" i="3" s="1"/>
  <c r="G11" i="1"/>
  <c r="I11" i="1" s="1"/>
  <c r="J11" i="1" s="1"/>
  <c r="J27" i="1" l="1"/>
  <c r="J22" i="1"/>
  <c r="J19" i="1"/>
  <c r="G16" i="1"/>
  <c r="I16" i="1" s="1"/>
  <c r="G31" i="1" s="1"/>
  <c r="G32" i="1" s="1"/>
  <c r="G33" i="1" s="1"/>
  <c r="G34" i="1" s="1"/>
  <c r="G35" i="1" s="1"/>
  <c r="E31" i="1" l="1"/>
  <c r="J16" i="1"/>
  <c r="G25" i="1" s="1"/>
  <c r="J25" i="1" s="1"/>
  <c r="J30" i="1" s="1"/>
  <c r="J31" i="1" s="1"/>
  <c r="E32" i="1" l="1"/>
  <c r="E33" i="1" s="1"/>
  <c r="E34" i="1" s="1"/>
  <c r="E35" i="1" s="1"/>
</calcChain>
</file>

<file path=xl/comments1.xml><?xml version="1.0" encoding="utf-8"?>
<comments xmlns="http://schemas.openxmlformats.org/spreadsheetml/2006/main">
  <authors>
    <author>NADALIN Franck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TABLEAU CALCUL BRUT MENSUEL ET BRUT ANNUEL Avant nouvel ACCORD Salarial du 7 Octobre 2022
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Depuis le 7 Octobre un Accord Augmentation des salaires a été signé
par FO voici ce que représente l'augmentation pour vous
Brut Mensuel et Annuel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 xml:space="preserve">MONTANT MENSUEL AUGMENTATION *14,58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Sans Paiement des 2 jours RTT donc à *12</t>
        </r>
        <r>
          <rPr>
            <sz val="9"/>
            <color indexed="81"/>
            <rFont val="Tahoma"/>
            <family val="2"/>
          </rPr>
          <t xml:space="preserve">
pour augmentation BRUT Annuelle</t>
        </r>
      </text>
    </comment>
  </commentList>
</comments>
</file>

<file path=xl/comments2.xml><?xml version="1.0" encoding="utf-8"?>
<comments xmlns="http://schemas.openxmlformats.org/spreadsheetml/2006/main">
  <authors>
    <author>NADALIN Franck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Sans Paiement des 2 jours RTT donc à *12</t>
        </r>
        <r>
          <rPr>
            <sz val="9"/>
            <color indexed="81"/>
            <rFont val="Tahoma"/>
            <family val="2"/>
          </rPr>
          <t xml:space="preserve">
pour augmentation BRUT Annuelle</t>
        </r>
      </text>
    </comment>
  </commentList>
</comments>
</file>

<file path=xl/sharedStrings.xml><?xml version="1.0" encoding="utf-8"?>
<sst xmlns="http://schemas.openxmlformats.org/spreadsheetml/2006/main" count="76" uniqueCount="50">
  <si>
    <t>Coefficient</t>
  </si>
  <si>
    <t>FIXE</t>
  </si>
  <si>
    <t>Point</t>
  </si>
  <si>
    <t>Salaire brut hors prime ancienneté</t>
  </si>
  <si>
    <t>Taux Ancienneté</t>
  </si>
  <si>
    <t>Salaire brut</t>
  </si>
  <si>
    <t>Salaire brut annuel</t>
  </si>
  <si>
    <t xml:space="preserve">Tickets Restaurants </t>
  </si>
  <si>
    <t>AVANT</t>
  </si>
  <si>
    <t>APRES</t>
  </si>
  <si>
    <t>Montant</t>
  </si>
  <si>
    <t>Nbre moyen mensuel TR</t>
  </si>
  <si>
    <t>Taux horaire</t>
  </si>
  <si>
    <t>Montant journée travaillée</t>
  </si>
  <si>
    <t>RTT majoré à 25 %</t>
  </si>
  <si>
    <t>Gain pour 2 RTT payés</t>
  </si>
  <si>
    <t>2 jours de RTT majorés à 25 %</t>
  </si>
  <si>
    <t>Total mensuel</t>
  </si>
  <si>
    <t>Gain pour 2 RTT payés /12</t>
  </si>
  <si>
    <t>SITUATION AVANT ACCORD NAO</t>
  </si>
  <si>
    <t xml:space="preserve">SITUATION ACCORD NAO VALIDE </t>
  </si>
  <si>
    <t xml:space="preserve">TOTAL Mensuel </t>
  </si>
  <si>
    <t>Part salariale 3,95€ au lieu de 3,79€ soit 0,16€ de plus par ticket. Soit 0,23€ de gain par ticket</t>
  </si>
  <si>
    <t>Agent de droit…</t>
  </si>
  <si>
    <t>Montant de la prime suivant le niveau classification</t>
  </si>
  <si>
    <t>Privé</t>
  </si>
  <si>
    <t>Public</t>
  </si>
  <si>
    <t>Gain pour 1 RTT payé</t>
  </si>
  <si>
    <t>Gain pour 1 RTT payés /12</t>
  </si>
  <si>
    <t>Nbre TR/Mois</t>
  </si>
  <si>
    <t>Merci de remplir les cases suivantes</t>
  </si>
  <si>
    <t>A-B-C : 400 €</t>
  </si>
  <si>
    <t>D–E : 350 €</t>
  </si>
  <si>
    <t>F–G-H-I : 300 €</t>
  </si>
  <si>
    <t>1–2 : 400 €</t>
  </si>
  <si>
    <t>3 : 350 €</t>
  </si>
  <si>
    <t>4 : 300 €</t>
  </si>
  <si>
    <t xml:space="preserve">Prime de Partage de la Valeur (PPV) </t>
  </si>
  <si>
    <t xml:space="preserve">TOTAL global annuel brut (12 mois) </t>
  </si>
  <si>
    <t>Augmentation Salaire Brut</t>
  </si>
  <si>
    <t>Montant de la prime suivant votre catégorie professionnelle</t>
  </si>
  <si>
    <t>1 jour de RTT majoré à 25 %</t>
  </si>
  <si>
    <t>Prime Télétravail</t>
  </si>
  <si>
    <t>Ce chiffre peut être modifié et le total sera automatiquement mis à jour</t>
  </si>
  <si>
    <t>*Le montant peut varier suivant le nombre de jours télétravaillés: 2,50 € par jour télé travaillé dans l’année, et dans la limite d’un montant annuel de 220 €</t>
  </si>
  <si>
    <t>Prime PPV</t>
  </si>
  <si>
    <t>Montant de la prime suivant votre catégorie professionnelle.</t>
  </si>
  <si>
    <t>Indemnité Télétravail*</t>
  </si>
  <si>
    <t>Prime du partage de la valeur (PPV)</t>
  </si>
  <si>
    <t>TOTAL global annuel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</si>
</sst>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\ &quot;€&quot;"/>
  </numFmts>
  <fonts count="11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FFFF"/>
      <name val="Segoe UI"/>
      <family val="2"/>
    </font>
    <font>
      <sz val="11"/>
      <name val="Segoe UI"/>
      <family val="2"/>
    </font>
    <font>
      <i/>
      <sz val="10"/>
      <color rgb="FF000000"/>
      <name val="Verdana"/>
      <family val="2"/>
    </font>
    <font>
      <i/>
      <sz val="11"/>
      <color theme="1"/>
      <name val="Calibri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  <font>
      <i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wrapText="1"/>
    </xf>
    <xf numFmtId="164" fontId="0" fillId="5" borderId="7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0" fillId="4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3" borderId="5" xfId="0" applyFill="1" applyBorder="1" applyAlignment="1">
      <alignment horizontal="left" vertical="center" wrapText="1"/>
    </xf>
    <xf numFmtId="0" fontId="0" fillId="4" borderId="0" xfId="0" applyFill="1" applyBorder="1"/>
    <xf numFmtId="0" fontId="0" fillId="0" borderId="5" xfId="0" applyBorder="1"/>
    <xf numFmtId="0" fontId="1" fillId="0" borderId="5" xfId="0" applyFont="1" applyBorder="1" applyAlignment="1">
      <alignment vertical="center"/>
    </xf>
    <xf numFmtId="0" fontId="1" fillId="2" borderId="5" xfId="0" applyFont="1" applyFill="1" applyBorder="1"/>
    <xf numFmtId="0" fontId="1" fillId="2" borderId="14" xfId="0" applyFont="1" applyFill="1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7" borderId="15" xfId="0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164" fontId="0" fillId="8" borderId="6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164" fontId="0" fillId="0" borderId="4" xfId="0" applyNumberForma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4" borderId="4" xfId="0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66" fontId="0" fillId="0" borderId="5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4" borderId="5" xfId="0" applyFont="1" applyFill="1" applyBorder="1"/>
    <xf numFmtId="0" fontId="1" fillId="4" borderId="8" xfId="0" applyFont="1" applyFill="1" applyBorder="1"/>
    <xf numFmtId="0" fontId="8" fillId="0" borderId="11" xfId="0" applyFont="1" applyBorder="1" applyAlignment="1">
      <alignment vertical="center" wrapText="1"/>
    </xf>
    <xf numFmtId="0" fontId="10" fillId="0" borderId="0" xfId="0" applyFont="1"/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380999</xdr:colOff>
      <xdr:row>1</xdr:row>
      <xdr:rowOff>141942</xdr:rowOff>
    </xdr:from>
    <xdr:to>
      <xdr:col>9</xdr:col>
      <xdr:colOff>567765</xdr:colOff>
      <xdr:row>5</xdr:row>
      <xdr:rowOff>261470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8764" y="321236"/>
          <a:ext cx="1561354" cy="14343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22" zoomScale="85" zoomScaleNormal="85" workbookViewId="0">
      <selection activeCell="I30" sqref="I30"/>
    </sheetView>
  </sheetViews>
  <sheetFormatPr baseColWidth="10" defaultRowHeight="13.5" x14ac:dyDescent="0.3"/>
  <cols>
    <col min="1" max="1" width="15.53515625" customWidth="1"/>
    <col min="2" max="2" width="12.23046875" customWidth="1"/>
    <col min="5" max="5" width="11.84375" bestFit="1" customWidth="1"/>
    <col min="6" max="6" width="12" bestFit="1" customWidth="1"/>
    <col min="7" max="7" width="14.3828125" bestFit="1" customWidth="1"/>
    <col min="9" max="9" width="16.61328125" customWidth="1"/>
    <col min="10" max="10" width="14.53515625" customWidth="1"/>
    <col min="12" max="12" width="16.69140625" customWidth="1"/>
    <col min="15" max="15" width="14.84375" customWidth="1"/>
  </cols>
  <sheetData>
    <row r="1" spans="1:10" ht="14" thickBot="1" x14ac:dyDescent="0.35"/>
    <row r="2" spans="1:10" ht="26" customHeight="1" thickBot="1" x14ac:dyDescent="0.35">
      <c r="A2" s="88" t="s">
        <v>30</v>
      </c>
      <c r="B2" s="89"/>
    </row>
    <row r="3" spans="1:10" ht="26" customHeight="1" thickBot="1" x14ac:dyDescent="0.35">
      <c r="A3" s="71" t="s">
        <v>0</v>
      </c>
      <c r="B3" s="52"/>
      <c r="D3" s="33" t="s">
        <v>23</v>
      </c>
      <c r="E3" s="96" t="s">
        <v>24</v>
      </c>
      <c r="F3" s="97"/>
      <c r="G3" s="98"/>
    </row>
    <row r="4" spans="1:10" ht="26" customHeight="1" thickBot="1" x14ac:dyDescent="0.35">
      <c r="A4" s="72" t="s">
        <v>4</v>
      </c>
      <c r="B4" s="53"/>
      <c r="D4" s="41" t="s">
        <v>25</v>
      </c>
      <c r="E4" s="39" t="s">
        <v>31</v>
      </c>
      <c r="F4" s="42" t="s">
        <v>32</v>
      </c>
      <c r="G4" s="40" t="s">
        <v>33</v>
      </c>
    </row>
    <row r="5" spans="1:10" ht="26" customHeight="1" thickBot="1" x14ac:dyDescent="0.35">
      <c r="A5" s="71" t="s">
        <v>45</v>
      </c>
      <c r="B5" s="54"/>
      <c r="D5" s="70"/>
      <c r="E5" s="70"/>
      <c r="F5" s="70"/>
      <c r="G5" s="70"/>
    </row>
    <row r="6" spans="1:10" ht="26" customHeight="1" thickBot="1" x14ac:dyDescent="0.35">
      <c r="A6" s="73" t="s">
        <v>29</v>
      </c>
      <c r="B6" s="65"/>
      <c r="C6" s="105" t="s">
        <v>43</v>
      </c>
      <c r="D6" s="105"/>
      <c r="E6" s="105"/>
      <c r="F6" s="105"/>
      <c r="G6" s="105"/>
      <c r="H6" s="105"/>
      <c r="I6" s="105"/>
    </row>
    <row r="7" spans="1:10" ht="14" thickBot="1" x14ac:dyDescent="0.35"/>
    <row r="8" spans="1:10" ht="14" thickBot="1" x14ac:dyDescent="0.35">
      <c r="D8" s="99" t="s">
        <v>19</v>
      </c>
      <c r="E8" s="100"/>
      <c r="F8" s="101"/>
    </row>
    <row r="10" spans="1:10" ht="27" x14ac:dyDescent="0.3">
      <c r="D10" s="1" t="s">
        <v>0</v>
      </c>
      <c r="E10" s="1" t="s">
        <v>1</v>
      </c>
      <c r="F10" s="1" t="s">
        <v>2</v>
      </c>
      <c r="G10" s="66" t="s">
        <v>3</v>
      </c>
      <c r="H10" s="1" t="s">
        <v>4</v>
      </c>
      <c r="I10" s="2" t="s">
        <v>5</v>
      </c>
      <c r="J10" s="1" t="s">
        <v>6</v>
      </c>
    </row>
    <row r="11" spans="1:10" ht="31" customHeight="1" x14ac:dyDescent="0.3">
      <c r="D11" s="4">
        <f>B3</f>
        <v>0</v>
      </c>
      <c r="E11" s="74">
        <v>319.5</v>
      </c>
      <c r="F11" s="75">
        <v>3.1469</v>
      </c>
      <c r="G11" s="6">
        <f>E11+(D11*F11)</f>
        <v>319.5</v>
      </c>
      <c r="H11" s="5">
        <f>B4/100</f>
        <v>0</v>
      </c>
      <c r="I11" s="3">
        <f>G11*(1+H11)</f>
        <v>319.5</v>
      </c>
      <c r="J11" s="62">
        <f>I11*14.58</f>
        <v>4658.3100000000004</v>
      </c>
    </row>
    <row r="12" spans="1:10" ht="17.5" customHeight="1" thickBot="1" x14ac:dyDescent="0.35">
      <c r="D12" s="31"/>
      <c r="E12" s="31"/>
      <c r="F12" s="31"/>
      <c r="G12" s="31"/>
      <c r="H12" s="31"/>
      <c r="I12" s="31"/>
      <c r="J12" s="31"/>
    </row>
    <row r="13" spans="1:10" ht="14" thickBot="1" x14ac:dyDescent="0.35">
      <c r="D13" s="99" t="s">
        <v>20</v>
      </c>
      <c r="E13" s="100"/>
      <c r="F13" s="101"/>
    </row>
    <row r="15" spans="1:10" ht="27" x14ac:dyDescent="0.3">
      <c r="A15" s="19"/>
      <c r="B15" s="64"/>
      <c r="C15" s="63"/>
      <c r="D15" s="1" t="s">
        <v>0</v>
      </c>
      <c r="E15" s="1" t="s">
        <v>1</v>
      </c>
      <c r="F15" s="1" t="s">
        <v>2</v>
      </c>
      <c r="G15" s="66" t="s">
        <v>3</v>
      </c>
      <c r="H15" s="1" t="s">
        <v>4</v>
      </c>
      <c r="I15" s="2" t="s">
        <v>5</v>
      </c>
      <c r="J15" s="1" t="s">
        <v>6</v>
      </c>
    </row>
    <row r="16" spans="1:10" ht="35.15" customHeight="1" x14ac:dyDescent="0.3">
      <c r="D16" s="4">
        <f>B3</f>
        <v>0</v>
      </c>
      <c r="E16" s="74">
        <v>327.49</v>
      </c>
      <c r="F16" s="75">
        <v>3.2256</v>
      </c>
      <c r="G16" s="6">
        <f>E16+(D16*F16)</f>
        <v>327.49</v>
      </c>
      <c r="H16" s="5">
        <f>B4/100</f>
        <v>0</v>
      </c>
      <c r="I16" s="3">
        <f>G16*(1+H16)</f>
        <v>327.49</v>
      </c>
      <c r="J16" s="62">
        <f>I16*14.58</f>
        <v>4774.8042000000005</v>
      </c>
    </row>
    <row r="17" spans="4:13" ht="14" thickBot="1" x14ac:dyDescent="0.35"/>
    <row r="18" spans="4:13" ht="27.5" thickBot="1" x14ac:dyDescent="0.35">
      <c r="D18" s="9"/>
      <c r="E18" s="10"/>
      <c r="F18" s="18" t="s">
        <v>8</v>
      </c>
      <c r="G18" s="18" t="s">
        <v>9</v>
      </c>
      <c r="H18" s="12" t="s">
        <v>10</v>
      </c>
      <c r="I18" s="77" t="s">
        <v>11</v>
      </c>
      <c r="J18" s="13" t="s">
        <v>17</v>
      </c>
    </row>
    <row r="19" spans="4:13" ht="28" customHeight="1" thickBot="1" x14ac:dyDescent="0.35">
      <c r="D19" s="102" t="s">
        <v>7</v>
      </c>
      <c r="E19" s="103"/>
      <c r="F19" s="82">
        <v>9.48</v>
      </c>
      <c r="G19" s="79">
        <v>9.8699999999999992</v>
      </c>
      <c r="H19" s="80">
        <v>0.23</v>
      </c>
      <c r="I19" s="59">
        <f>B6</f>
        <v>0</v>
      </c>
      <c r="J19" s="76">
        <f>I19*H19</f>
        <v>0</v>
      </c>
    </row>
    <row r="20" spans="4:13" ht="17.5" customHeight="1" x14ac:dyDescent="0.45">
      <c r="D20" s="104" t="s">
        <v>22</v>
      </c>
      <c r="E20" s="104"/>
      <c r="F20" s="104"/>
      <c r="G20" s="104"/>
      <c r="H20" s="104"/>
      <c r="I20" s="104"/>
      <c r="J20" s="104"/>
      <c r="L20" s="26"/>
      <c r="M20" s="25"/>
    </row>
    <row r="21" spans="4:13" ht="13.5" customHeight="1" thickBot="1" x14ac:dyDescent="0.35">
      <c r="J21" s="14"/>
    </row>
    <row r="22" spans="4:13" ht="29.15" customHeight="1" thickBot="1" x14ac:dyDescent="0.35">
      <c r="D22" s="55" t="s">
        <v>48</v>
      </c>
      <c r="E22" s="10"/>
      <c r="F22" s="10"/>
      <c r="G22" s="59">
        <f>B5</f>
        <v>0</v>
      </c>
      <c r="H22" s="10"/>
      <c r="I22" s="11"/>
      <c r="J22" s="23">
        <f>G22/12</f>
        <v>0</v>
      </c>
    </row>
    <row r="23" spans="4:13" x14ac:dyDescent="0.3">
      <c r="D23" s="93" t="s">
        <v>40</v>
      </c>
      <c r="E23" s="93"/>
      <c r="F23" s="93"/>
      <c r="G23" s="93"/>
      <c r="H23" s="93"/>
      <c r="I23" s="93"/>
      <c r="J23" s="93"/>
    </row>
    <row r="24" spans="4:13" ht="14" thickBot="1" x14ac:dyDescent="0.35">
      <c r="D24" s="32"/>
      <c r="E24" s="32"/>
      <c r="F24" s="32"/>
      <c r="G24" s="32"/>
      <c r="H24" s="32"/>
      <c r="I24" s="32"/>
      <c r="J24" s="32"/>
    </row>
    <row r="25" spans="4:13" ht="29.15" customHeight="1" thickBot="1" x14ac:dyDescent="0.35">
      <c r="D25" s="67" t="s">
        <v>39</v>
      </c>
      <c r="E25" s="10"/>
      <c r="F25" s="10"/>
      <c r="G25" s="23">
        <f>J16-J11</f>
        <v>116.49420000000009</v>
      </c>
      <c r="H25" s="10"/>
      <c r="I25" s="11"/>
      <c r="J25" s="23">
        <f>G25/14.58</f>
        <v>7.9900000000000064</v>
      </c>
    </row>
    <row r="26" spans="4:13" ht="11.25" customHeight="1" thickBot="1" x14ac:dyDescent="0.35">
      <c r="J26" s="14"/>
    </row>
    <row r="27" spans="4:13" ht="35.15" customHeight="1" thickBot="1" x14ac:dyDescent="0.35">
      <c r="D27" s="94" t="s">
        <v>47</v>
      </c>
      <c r="E27" s="95"/>
      <c r="F27" s="68">
        <v>110</v>
      </c>
      <c r="G27" s="81">
        <v>220</v>
      </c>
      <c r="H27" s="69">
        <v>110</v>
      </c>
      <c r="I27" s="35"/>
      <c r="J27" s="23">
        <f>H27/12</f>
        <v>9.1666666666666661</v>
      </c>
    </row>
    <row r="28" spans="4:13" ht="35.15" customHeight="1" x14ac:dyDescent="0.3">
      <c r="D28" s="92" t="s">
        <v>44</v>
      </c>
      <c r="E28" s="92"/>
      <c r="F28" s="92"/>
      <c r="G28" s="92"/>
      <c r="H28" s="92"/>
      <c r="I28" s="92"/>
      <c r="J28" s="92"/>
    </row>
    <row r="29" spans="4:13" ht="35.15" customHeight="1" thickBot="1" x14ac:dyDescent="0.35">
      <c r="D29" s="19"/>
      <c r="E29" s="19"/>
      <c r="F29" s="20"/>
      <c r="G29" s="20"/>
      <c r="H29" s="20"/>
      <c r="I29" s="34"/>
      <c r="J29" s="27"/>
    </row>
    <row r="30" spans="4:13" ht="57.75" customHeight="1" thickBot="1" x14ac:dyDescent="0.35">
      <c r="D30" s="90" t="s">
        <v>16</v>
      </c>
      <c r="E30" s="91"/>
      <c r="F30" s="90" t="s">
        <v>41</v>
      </c>
      <c r="G30" s="91"/>
      <c r="H30" s="20"/>
      <c r="I30" s="36" t="s">
        <v>21</v>
      </c>
      <c r="J30" s="24">
        <f>SUM(J19:J27)</f>
        <v>17.156666666666673</v>
      </c>
      <c r="L30" s="28"/>
      <c r="M30" s="29"/>
    </row>
    <row r="31" spans="4:13" ht="34" customHeight="1" thickBot="1" x14ac:dyDescent="0.35">
      <c r="D31" s="15" t="s">
        <v>12</v>
      </c>
      <c r="E31" s="56">
        <f>I16/151.67</f>
        <v>2.1592272697303359</v>
      </c>
      <c r="F31" s="15" t="s">
        <v>12</v>
      </c>
      <c r="G31" s="56">
        <f>I16/151.67</f>
        <v>2.1592272697303359</v>
      </c>
      <c r="I31" s="21" t="s">
        <v>49</v>
      </c>
      <c r="J31" s="24">
        <f>J30*12</f>
        <v>205.88000000000008</v>
      </c>
    </row>
    <row r="32" spans="4:13" ht="43.5" customHeight="1" thickBot="1" x14ac:dyDescent="0.35">
      <c r="D32" s="17" t="s">
        <v>13</v>
      </c>
      <c r="E32" s="57">
        <f>E31*7</f>
        <v>15.114590888112351</v>
      </c>
      <c r="F32" s="17" t="s">
        <v>13</v>
      </c>
      <c r="G32" s="57">
        <f>G31*7</f>
        <v>15.114590888112351</v>
      </c>
      <c r="I32" s="28"/>
      <c r="J32" s="30"/>
    </row>
    <row r="33" spans="4:7" ht="34" customHeight="1" thickBot="1" x14ac:dyDescent="0.35">
      <c r="D33" s="17" t="s">
        <v>14</v>
      </c>
      <c r="E33" s="58">
        <f>E32+(E32*(25/100))</f>
        <v>18.89323861014044</v>
      </c>
      <c r="F33" s="17" t="s">
        <v>14</v>
      </c>
      <c r="G33" s="58">
        <f>G32+(G32*(25/100))</f>
        <v>18.89323861014044</v>
      </c>
    </row>
    <row r="34" spans="4:7" ht="34.5" customHeight="1" thickBot="1" x14ac:dyDescent="0.35">
      <c r="D34" s="16" t="s">
        <v>15</v>
      </c>
      <c r="E34" s="57">
        <f>(E33-E32)*2</f>
        <v>7.5572954440561766</v>
      </c>
      <c r="F34" s="16" t="s">
        <v>27</v>
      </c>
      <c r="G34" s="57">
        <f>(G33-G32)</f>
        <v>3.7786477220280883</v>
      </c>
    </row>
    <row r="35" spans="4:7" ht="41" thickBot="1" x14ac:dyDescent="0.35">
      <c r="D35" s="16" t="s">
        <v>18</v>
      </c>
      <c r="E35" s="57">
        <f>(E34/12)</f>
        <v>0.62977462033801468</v>
      </c>
      <c r="F35" s="16" t="s">
        <v>28</v>
      </c>
      <c r="G35" s="57">
        <f>(G34/12)</f>
        <v>0.31488731016900734</v>
      </c>
    </row>
    <row r="40" spans="4:7" ht="32.15" customHeight="1" x14ac:dyDescent="0.3"/>
  </sheetData>
  <sheetProtection password="CFF9" sheet="1" objects="1" scenarios="1" formatCells="0" formatColumns="0" formatRows="0" insertColumns="0" insertRows="0" insertHyperlinks="0" deleteColumns="0" deleteRows="0" sort="0" autoFilter="0" pivotTables="0"/>
  <mergeCells count="12">
    <mergeCell ref="A2:B2"/>
    <mergeCell ref="D30:E30"/>
    <mergeCell ref="D28:J28"/>
    <mergeCell ref="D23:J23"/>
    <mergeCell ref="F30:G30"/>
    <mergeCell ref="D27:E27"/>
    <mergeCell ref="E3:G3"/>
    <mergeCell ref="D13:F13"/>
    <mergeCell ref="D8:F8"/>
    <mergeCell ref="D19:E19"/>
    <mergeCell ref="D20:J20"/>
    <mergeCell ref="C6:I6"/>
  </mergeCells>
  <pageMargins left="0.7" right="0.7" top="0.75" bottom="0.75" header="0.3" footer="0.3"/>
  <pageSetup paperSize="9"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opLeftCell="A16" workbookViewId="0">
      <selection activeCell="D14" sqref="D14:J14"/>
    </sheetView>
  </sheetViews>
  <sheetFormatPr baseColWidth="10" defaultRowHeight="13.5" x14ac:dyDescent="0.3"/>
  <cols>
    <col min="1" max="1" width="15" customWidth="1"/>
    <col min="2" max="2" width="12.23046875" customWidth="1"/>
    <col min="7" max="7" width="13.3828125" customWidth="1"/>
    <col min="9" max="9" width="16.61328125" customWidth="1"/>
    <col min="10" max="10" width="13.23046875" customWidth="1"/>
    <col min="12" max="12" width="16.69140625" customWidth="1"/>
    <col min="15" max="15" width="14.84375" customWidth="1"/>
  </cols>
  <sheetData>
    <row r="1" spans="1:13" ht="14" thickBot="1" x14ac:dyDescent="0.35"/>
    <row r="2" spans="1:13" ht="26" customHeight="1" thickBot="1" x14ac:dyDescent="0.35">
      <c r="A2" s="88" t="s">
        <v>30</v>
      </c>
      <c r="B2" s="89"/>
    </row>
    <row r="3" spans="1:13" ht="26" customHeight="1" thickBot="1" x14ac:dyDescent="0.35">
      <c r="A3" s="83" t="s">
        <v>45</v>
      </c>
      <c r="B3" s="38"/>
      <c r="H3" s="33" t="s">
        <v>23</v>
      </c>
      <c r="I3" s="96" t="s">
        <v>24</v>
      </c>
      <c r="J3" s="97"/>
      <c r="K3" s="98"/>
    </row>
    <row r="4" spans="1:13" ht="26" customHeight="1" thickBot="1" x14ac:dyDescent="0.35">
      <c r="A4" s="84" t="s">
        <v>29</v>
      </c>
      <c r="B4" s="37"/>
      <c r="C4" s="86" t="s">
        <v>43</v>
      </c>
      <c r="H4" s="45" t="s">
        <v>26</v>
      </c>
      <c r="I4" s="46" t="s">
        <v>34</v>
      </c>
      <c r="J4" s="46" t="s">
        <v>35</v>
      </c>
      <c r="K4" s="47" t="s">
        <v>36</v>
      </c>
    </row>
    <row r="5" spans="1:13" ht="26" customHeight="1" x14ac:dyDescent="0.3">
      <c r="D5" s="43"/>
      <c r="E5" s="44"/>
      <c r="F5" s="44"/>
      <c r="G5" s="44"/>
    </row>
    <row r="6" spans="1:13" ht="26" customHeight="1" x14ac:dyDescent="0.3">
      <c r="D6" s="19"/>
      <c r="E6" s="19"/>
      <c r="F6" s="19"/>
      <c r="G6" s="19"/>
    </row>
    <row r="8" spans="1:13" ht="14" thickBot="1" x14ac:dyDescent="0.35"/>
    <row r="9" spans="1:13" ht="27.5" thickBot="1" x14ac:dyDescent="0.35">
      <c r="D9" s="9"/>
      <c r="E9" s="10"/>
      <c r="F9" s="82" t="s">
        <v>8</v>
      </c>
      <c r="G9" s="82" t="s">
        <v>9</v>
      </c>
      <c r="H9" s="12" t="s">
        <v>10</v>
      </c>
      <c r="I9" s="17" t="s">
        <v>11</v>
      </c>
      <c r="J9" s="13" t="s">
        <v>17</v>
      </c>
    </row>
    <row r="10" spans="1:13" ht="28" customHeight="1" thickBot="1" x14ac:dyDescent="0.4">
      <c r="D10" s="7" t="s">
        <v>7</v>
      </c>
      <c r="E10" s="8"/>
      <c r="F10" s="18">
        <v>9.48</v>
      </c>
      <c r="G10" s="79">
        <v>9.8699999999999992</v>
      </c>
      <c r="H10" s="78">
        <v>0.23</v>
      </c>
      <c r="I10" s="59">
        <f>B4</f>
        <v>0</v>
      </c>
      <c r="J10" s="22">
        <f>I10*H10</f>
        <v>0</v>
      </c>
      <c r="K10" s="60"/>
      <c r="L10" s="61"/>
      <c r="M10" s="61"/>
    </row>
    <row r="11" spans="1:13" ht="14.5" x14ac:dyDescent="0.35">
      <c r="D11" s="92" t="s">
        <v>22</v>
      </c>
      <c r="E11" s="92"/>
      <c r="F11" s="92"/>
      <c r="G11" s="92"/>
      <c r="H11" s="92"/>
      <c r="I11" s="92"/>
      <c r="J11" s="107"/>
      <c r="K11" s="87"/>
      <c r="L11" s="61"/>
      <c r="M11" s="61"/>
    </row>
    <row r="12" spans="1:13" ht="13.5" customHeight="1" thickBot="1" x14ac:dyDescent="0.35">
      <c r="J12" s="14"/>
    </row>
    <row r="13" spans="1:13" ht="29.15" customHeight="1" thickBot="1" x14ac:dyDescent="0.35">
      <c r="D13" s="55" t="s">
        <v>37</v>
      </c>
      <c r="E13" s="10"/>
      <c r="F13" s="10"/>
      <c r="G13" s="59">
        <f>B3</f>
        <v>0</v>
      </c>
      <c r="H13" s="10"/>
      <c r="I13" s="11"/>
      <c r="J13" s="23">
        <f>G13/12</f>
        <v>0</v>
      </c>
    </row>
    <row r="14" spans="1:13" x14ac:dyDescent="0.3">
      <c r="D14" s="93" t="s">
        <v>46</v>
      </c>
      <c r="E14" s="93"/>
      <c r="F14" s="93"/>
      <c r="G14" s="93"/>
      <c r="H14" s="93"/>
      <c r="I14" s="93"/>
      <c r="J14" s="93"/>
    </row>
    <row r="15" spans="1:13" ht="11.25" customHeight="1" thickBot="1" x14ac:dyDescent="0.35">
      <c r="J15" s="14"/>
    </row>
    <row r="16" spans="1:13" ht="35.15" customHeight="1" thickBot="1" x14ac:dyDescent="0.35">
      <c r="D16" s="55" t="s">
        <v>42</v>
      </c>
      <c r="E16" s="10"/>
      <c r="F16" s="18">
        <v>220</v>
      </c>
      <c r="G16" s="18">
        <v>220</v>
      </c>
      <c r="H16" s="13">
        <v>0</v>
      </c>
      <c r="I16" s="35"/>
      <c r="J16" s="23">
        <f>H16/12</f>
        <v>0</v>
      </c>
    </row>
    <row r="17" spans="2:13" ht="35.15" customHeight="1" x14ac:dyDescent="0.3">
      <c r="B17" s="48"/>
      <c r="C17" s="19"/>
      <c r="D17" s="85"/>
      <c r="E17" s="85"/>
      <c r="F17" s="85"/>
      <c r="G17" s="85"/>
      <c r="H17" s="85"/>
      <c r="I17" s="85"/>
      <c r="J17" s="85"/>
    </row>
    <row r="18" spans="2:13" ht="35.15" customHeight="1" thickBot="1" x14ac:dyDescent="0.35">
      <c r="B18" s="49"/>
      <c r="C18" s="19"/>
      <c r="D18" s="19"/>
      <c r="E18" s="19"/>
      <c r="F18" s="20"/>
      <c r="G18" s="20"/>
      <c r="H18" s="20"/>
      <c r="I18" s="34"/>
      <c r="J18" s="27"/>
    </row>
    <row r="19" spans="2:13" ht="57.75" customHeight="1" thickBot="1" x14ac:dyDescent="0.35">
      <c r="B19" s="50"/>
      <c r="C19" s="51"/>
      <c r="D19" s="106"/>
      <c r="E19" s="106"/>
      <c r="F19" s="20"/>
      <c r="G19" s="20"/>
      <c r="H19" s="20"/>
      <c r="I19" s="36" t="s">
        <v>21</v>
      </c>
      <c r="J19" s="24">
        <f>SUM(J10:J16)</f>
        <v>0</v>
      </c>
      <c r="L19" s="28"/>
      <c r="M19" s="29"/>
    </row>
    <row r="20" spans="2:13" ht="43" customHeight="1" thickBot="1" x14ac:dyDescent="0.35">
      <c r="B20" s="50"/>
      <c r="C20" s="27"/>
      <c r="D20" s="44"/>
      <c r="E20" s="27"/>
      <c r="I20" s="21" t="s">
        <v>38</v>
      </c>
      <c r="J20" s="24">
        <f>J19*12</f>
        <v>0</v>
      </c>
    </row>
    <row r="21" spans="2:13" ht="43.5" customHeight="1" x14ac:dyDescent="0.3">
      <c r="B21" s="50"/>
      <c r="C21" s="27"/>
      <c r="D21" s="50"/>
      <c r="E21" s="27"/>
      <c r="I21" s="28"/>
      <c r="J21" s="30"/>
    </row>
    <row r="22" spans="2:13" ht="34" customHeight="1" x14ac:dyDescent="0.3">
      <c r="B22" s="50"/>
      <c r="C22" s="27"/>
      <c r="D22" s="50"/>
      <c r="E22" s="27"/>
    </row>
    <row r="23" spans="2:13" ht="34.5" customHeight="1" x14ac:dyDescent="0.3">
      <c r="B23" s="34"/>
      <c r="C23" s="27"/>
      <c r="D23" s="50"/>
      <c r="E23" s="27"/>
    </row>
    <row r="24" spans="2:13" x14ac:dyDescent="0.3">
      <c r="B24" s="34"/>
      <c r="C24" s="27"/>
      <c r="D24" s="50"/>
      <c r="E24" s="27"/>
    </row>
    <row r="29" spans="2:13" ht="32.15" customHeight="1" x14ac:dyDescent="0.3"/>
  </sheetData>
  <mergeCells count="5">
    <mergeCell ref="D19:E19"/>
    <mergeCell ref="A2:B2"/>
    <mergeCell ref="I3:K3"/>
    <mergeCell ref="D11:J11"/>
    <mergeCell ref="D14:J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Privé</vt:lpstr>
      <vt:lpstr>Public</vt:lpstr>
    </vt:vector>
  </TitlesOfParts>
  <Company>Pôle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MARLETTA Isabelle</dc:creator>
  <cp:lastModifiedBy>MARLETTA Isabelle</cp:lastModifiedBy>
  <cp:lastPrinted>2022-10-12T13:25:31Z</cp:lastPrinted>
  <dcterms:created xsi:type="dcterms:W3CDTF">2022-10-03T08:03:10Z</dcterms:created>
  <dcterms:modified xsi:type="dcterms:W3CDTF">2022-10-13T09:04:01Z</dcterms:modified>
</cp:coreProperties>
</file>